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<sst xmlns="http://schemas.openxmlformats.org/spreadsheetml/2006/main" count="110" uniqueCount="68">
  <si>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LECTURE</t>
  </si>
  <si>
    <t>Exam 1</t>
  </si>
  <si>
    <t>Exam 2</t>
  </si>
  <si>
    <t>Exam 3</t>
  </si>
  <si>
    <t>Final</t>
  </si>
  <si>
    <t>CSB</t>
  </si>
  <si>
    <t>Quiz</t>
  </si>
  <si>
    <t>BOP</t>
  </si>
  <si>
    <t>Operation</t>
  </si>
  <si>
    <t>Maximum</t>
  </si>
  <si>
    <t>Points</t>
  </si>
  <si>
    <t>Math</t>
  </si>
  <si>
    <t>Grade</t>
  </si>
  <si>
    <t>x 0.75</t>
  </si>
  <si>
    <t>Your</t>
  </si>
  <si>
    <t>100</t>
  </si>
  <si>
    <t>170</t>
  </si>
  <si>
    <t>30</t>
  </si>
  <si>
    <t>2</t>
  </si>
  <si>
    <t>Max. %</t>
  </si>
  <si>
    <t>Possible</t>
  </si>
  <si>
    <t>Max %</t>
  </si>
  <si>
    <t>Course</t>
  </si>
  <si>
    <t>for Course</t>
  </si>
  <si>
    <t>% of</t>
  </si>
  <si>
    <t>LAB</t>
  </si>
  <si>
    <t>Quiz 1</t>
  </si>
  <si>
    <t>Quiz 2</t>
  </si>
  <si>
    <t>Quiz 3</t>
  </si>
  <si>
    <t>20</t>
  </si>
  <si>
    <t>40</t>
  </si>
  <si>
    <t>Scores</t>
  </si>
  <si>
    <t xml:space="preserve">Your </t>
  </si>
  <si>
    <t>Sum of</t>
  </si>
  <si>
    <t>Quizzes</t>
  </si>
  <si>
    <t>Your Labs</t>
  </si>
  <si>
    <t>% of Lab</t>
  </si>
  <si>
    <t xml:space="preserve">Math </t>
  </si>
  <si>
    <t>x 0.25</t>
  </si>
  <si>
    <t>total pts for lab part of course</t>
  </si>
  <si>
    <t>UNCURVED</t>
  </si>
  <si>
    <t>COURSE AVERAGE WITH UNCURVED LAB GRADE:</t>
  </si>
  <si>
    <t>COURSE AVERAGE WITH CURVED LAB GRADE:</t>
  </si>
  <si>
    <t>For You</t>
  </si>
  <si>
    <t xml:space="preserve">Grade Calculation Spreadsheet </t>
  </si>
  <si>
    <t>CURVED LAB SCORE (put this in when you know it at the end of the semester)</t>
  </si>
  <si>
    <t>If you don't know your curved lab score, figure out your uncurved lab score below:</t>
  </si>
  <si>
    <t>total pts for lecture part of course</t>
  </si>
  <si>
    <t>For Lab</t>
  </si>
  <si>
    <t>Lecture Grade</t>
  </si>
  <si>
    <t>For Lecture</t>
  </si>
  <si>
    <t>(Use this until you know your curved lab grade)</t>
  </si>
  <si>
    <t>(BOPs are a bonus)</t>
  </si>
  <si>
    <t>Estimate your possible letter grade by looking at the possible curve: A=86  B=75  C=62  D=48</t>
  </si>
  <si>
    <t>CPR (Best 3 Avg)</t>
  </si>
  <si>
    <t>Directions:  Enter your scores into Column C and your score for the course pops out below in Rows 8 and 9.</t>
  </si>
  <si>
    <t>CHEMISTRY 101 - Keeney-Kennicutt</t>
  </si>
  <si>
    <t>SPRING 2005</t>
  </si>
  <si>
    <t>¸ 652</t>
  </si>
  <si>
    <t>Exp. #3</t>
  </si>
  <si>
    <t>Exp. #4</t>
  </si>
  <si>
    <t>Exp. #5</t>
  </si>
  <si>
    <t>Exp. #6</t>
  </si>
  <si>
    <t>Exp. #10</t>
  </si>
  <si>
    <t>Exp. #8</t>
  </si>
  <si>
    <t>Exp. #12</t>
  </si>
  <si>
    <t>Practical Final</t>
  </si>
  <si>
    <t>Finals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</si>
</sst>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0"/>
      <name val="Symbol"/>
      <family val="1"/>
    </font>
    <font>
      <b/>
      <sz val="10"/>
      <color indexed="48"/>
      <name val="Arial"/>
      <family val="2"/>
    </font>
    <font>
      <b/>
      <sz val="10"/>
      <color indexed="25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C31" sqref="C31"/>
    </sheetView>
  </sheetViews>
  <sheetFormatPr defaultColWidth="9.140625" defaultRowHeight="12.75"/>
  <cols>
    <col min="2" max="2" width="15.7109375" style="0" customWidth="1"/>
    <col min="4" max="4" width="9.140625" style="1" customWidth="1"/>
    <col min="6" max="6" width="12.140625" style="3" customWidth="1"/>
    <col min="7" max="7" width="10.421875" style="5" bestFit="1" customWidth="1"/>
    <col min="9" max="10" width="9.140625" style="3" customWidth="1"/>
    <col min="11" max="13" width="9.140625" style="23" customWidth="1"/>
  </cols>
  <sheetData>
    <row r="1" ht="12.75">
      <c r="A1" s="9" t="s">
        <v>56</v>
      </c>
    </row>
    <row r="2" ht="12.75">
      <c r="A2" s="9" t="s">
        <v>57</v>
      </c>
    </row>
    <row r="3" spans="1:6" ht="12.75">
      <c r="A3" s="9" t="s">
        <v>44</v>
      </c>
      <c r="F3" s="20"/>
    </row>
    <row r="5" ht="12.75">
      <c r="A5" s="9" t="s">
        <v>55</v>
      </c>
    </row>
    <row r="6" spans="1:2" ht="12.75">
      <c r="A6" s="9"/>
      <c r="B6" s="9" t="s">
        <v>53</v>
      </c>
    </row>
    <row r="7" ht="12.75">
      <c r="A7" s="9"/>
    </row>
    <row r="8" spans="1:7" ht="12.75">
      <c r="A8" s="10" t="s">
        <v>41</v>
      </c>
      <c r="B8" s="10"/>
      <c r="C8" s="10"/>
      <c r="D8" s="11"/>
      <c r="E8" s="10"/>
      <c r="F8" s="18">
        <f>I22+I43</f>
        <v>80.90888061953133</v>
      </c>
      <c r="G8" s="21" t="s">
        <v>51</v>
      </c>
    </row>
    <row r="9" spans="1:6" ht="12.75">
      <c r="A9" s="10" t="s">
        <v>42</v>
      </c>
      <c r="B9" s="10"/>
      <c r="C9" s="10"/>
      <c r="D9" s="11"/>
      <c r="E9" s="10"/>
      <c r="F9" s="18">
        <f>I22+0.25*C26</f>
        <v>82.46625766871166</v>
      </c>
    </row>
    <row r="11" spans="4:13" ht="12.75">
      <c r="D11" s="1" t="s">
        <v>9</v>
      </c>
      <c r="F11" s="3" t="s">
        <v>24</v>
      </c>
      <c r="G11" s="5" t="s">
        <v>19</v>
      </c>
      <c r="I11" s="3" t="s">
        <v>24</v>
      </c>
      <c r="J11" s="3" t="s">
        <v>21</v>
      </c>
      <c r="K11" s="24"/>
      <c r="M11" s="24"/>
    </row>
    <row r="12" spans="3:13" ht="12.75">
      <c r="C12" s="3" t="s">
        <v>14</v>
      </c>
      <c r="D12" s="2" t="s">
        <v>20</v>
      </c>
      <c r="E12" s="3" t="s">
        <v>11</v>
      </c>
      <c r="F12" s="3" t="s">
        <v>49</v>
      </c>
      <c r="G12" s="5" t="s">
        <v>20</v>
      </c>
      <c r="H12" s="3" t="s">
        <v>11</v>
      </c>
      <c r="I12" s="3" t="s">
        <v>14</v>
      </c>
      <c r="J12" s="3" t="s">
        <v>20</v>
      </c>
      <c r="K12" s="25"/>
      <c r="M12" s="24"/>
    </row>
    <row r="13" spans="1:13" ht="12.75">
      <c r="A13" s="12" t="s">
        <v>0</v>
      </c>
      <c r="C13" s="3" t="s">
        <v>31</v>
      </c>
      <c r="D13" s="2" t="s">
        <v>10</v>
      </c>
      <c r="E13" s="3" t="s">
        <v>8</v>
      </c>
      <c r="F13" s="3" t="s">
        <v>43</v>
      </c>
      <c r="G13" s="5" t="s">
        <v>50</v>
      </c>
      <c r="H13" s="3" t="s">
        <v>8</v>
      </c>
      <c r="I13" s="3" t="s">
        <v>22</v>
      </c>
      <c r="J13" s="3" t="s">
        <v>23</v>
      </c>
      <c r="M13" s="24"/>
    </row>
    <row r="14" spans="2:13" ht="12.75">
      <c r="B14" t="s">
        <v>1</v>
      </c>
      <c r="C14" s="14">
        <v>50</v>
      </c>
      <c r="D14" s="7" t="s">
        <v>15</v>
      </c>
      <c r="E14" s="4" t="s">
        <v>58</v>
      </c>
      <c r="F14" s="5">
        <f aca="true" t="shared" si="0" ref="F14:F20">C14/652*100</f>
        <v>7.668711656441718</v>
      </c>
      <c r="G14" s="5">
        <f aca="true" t="shared" si="1" ref="G14:G20">D14*100/652</f>
        <v>15.337423312883436</v>
      </c>
      <c r="H14" s="3" t="s">
        <v>13</v>
      </c>
      <c r="I14" s="5">
        <f>F14*0.75</f>
        <v>5.751533742331288</v>
      </c>
      <c r="J14" s="5">
        <f>G14*0.75</f>
        <v>11.503067484662576</v>
      </c>
      <c r="K14" s="26"/>
      <c r="L14" s="27"/>
      <c r="M14" s="26"/>
    </row>
    <row r="15" spans="2:12" ht="12.75">
      <c r="B15" t="s">
        <v>2</v>
      </c>
      <c r="C15" s="14">
        <v>90</v>
      </c>
      <c r="D15" s="7" t="s">
        <v>15</v>
      </c>
      <c r="E15" s="4" t="s">
        <v>58</v>
      </c>
      <c r="F15" s="5">
        <f t="shared" si="0"/>
        <v>13.803680981595093</v>
      </c>
      <c r="G15" s="5">
        <f t="shared" si="1"/>
        <v>15.337423312883436</v>
      </c>
      <c r="H15" s="3" t="s">
        <v>13</v>
      </c>
      <c r="I15" s="5">
        <f aca="true" t="shared" si="2" ref="I15:I21">F15*0.75</f>
        <v>10.35276073619632</v>
      </c>
      <c r="J15" s="5">
        <f aca="true" t="shared" si="3" ref="J15:J21">G15*0.75</f>
        <v>11.503067484662576</v>
      </c>
      <c r="K15" s="26"/>
      <c r="L15" s="27"/>
    </row>
    <row r="16" spans="2:12" ht="12.75">
      <c r="B16" t="s">
        <v>3</v>
      </c>
      <c r="C16" s="14">
        <v>100</v>
      </c>
      <c r="D16" s="7" t="s">
        <v>15</v>
      </c>
      <c r="E16" s="4" t="s">
        <v>58</v>
      </c>
      <c r="F16" s="5">
        <f t="shared" si="0"/>
        <v>15.337423312883436</v>
      </c>
      <c r="G16" s="5">
        <f t="shared" si="1"/>
        <v>15.337423312883436</v>
      </c>
      <c r="H16" s="3" t="s">
        <v>13</v>
      </c>
      <c r="I16" s="5">
        <f t="shared" si="2"/>
        <v>11.503067484662576</v>
      </c>
      <c r="J16" s="5">
        <f t="shared" si="3"/>
        <v>11.503067484662576</v>
      </c>
      <c r="K16" s="26"/>
      <c r="L16" s="27"/>
    </row>
    <row r="17" spans="2:12" ht="12.75">
      <c r="B17" t="s">
        <v>4</v>
      </c>
      <c r="C17" s="14">
        <v>140</v>
      </c>
      <c r="D17" s="7" t="s">
        <v>16</v>
      </c>
      <c r="E17" s="4" t="s">
        <v>58</v>
      </c>
      <c r="F17" s="5">
        <f t="shared" si="0"/>
        <v>21.472392638036812</v>
      </c>
      <c r="G17" s="5">
        <f t="shared" si="1"/>
        <v>26.073619631901842</v>
      </c>
      <c r="H17" s="3" t="s">
        <v>13</v>
      </c>
      <c r="I17" s="5">
        <f t="shared" si="2"/>
        <v>16.10429447852761</v>
      </c>
      <c r="J17" s="5">
        <f t="shared" si="3"/>
        <v>19.555214723926383</v>
      </c>
      <c r="K17" s="26"/>
      <c r="L17" s="27"/>
    </row>
    <row r="18" spans="2:12" ht="12.75">
      <c r="B18" t="s">
        <v>6</v>
      </c>
      <c r="C18" s="14">
        <v>30</v>
      </c>
      <c r="D18" s="7" t="s">
        <v>17</v>
      </c>
      <c r="E18" s="4" t="s">
        <v>58</v>
      </c>
      <c r="F18" s="5">
        <f t="shared" si="0"/>
        <v>4.601226993865031</v>
      </c>
      <c r="G18" s="5">
        <f t="shared" si="1"/>
        <v>4.601226993865031</v>
      </c>
      <c r="H18" s="3" t="s">
        <v>13</v>
      </c>
      <c r="I18" s="5">
        <f t="shared" si="2"/>
        <v>3.4509202453987733</v>
      </c>
      <c r="J18" s="5">
        <f t="shared" si="3"/>
        <v>3.4509202453987733</v>
      </c>
      <c r="K18" s="26"/>
      <c r="L18" s="27"/>
    </row>
    <row r="19" spans="2:10" ht="12.75">
      <c r="B19" t="s">
        <v>5</v>
      </c>
      <c r="C19" s="14">
        <v>50</v>
      </c>
      <c r="D19" s="7">
        <v>52</v>
      </c>
      <c r="E19" s="4" t="s">
        <v>58</v>
      </c>
      <c r="F19" s="5">
        <f t="shared" si="0"/>
        <v>7.668711656441718</v>
      </c>
      <c r="G19" s="5">
        <f t="shared" si="1"/>
        <v>7.975460122699387</v>
      </c>
      <c r="H19" s="3" t="s">
        <v>13</v>
      </c>
      <c r="I19" s="5">
        <f t="shared" si="2"/>
        <v>5.751533742331288</v>
      </c>
      <c r="J19" s="5">
        <f t="shared" si="3"/>
        <v>5.9815950920245395</v>
      </c>
    </row>
    <row r="20" spans="2:10" ht="12.75">
      <c r="B20" t="s">
        <v>54</v>
      </c>
      <c r="C20" s="14">
        <v>70</v>
      </c>
      <c r="D20" s="7">
        <v>100</v>
      </c>
      <c r="E20" s="4" t="s">
        <v>58</v>
      </c>
      <c r="F20" s="5">
        <f t="shared" si="0"/>
        <v>10.736196319018406</v>
      </c>
      <c r="G20" s="5">
        <f t="shared" si="1"/>
        <v>15.337423312883436</v>
      </c>
      <c r="H20" s="3" t="s">
        <v>13</v>
      </c>
      <c r="I20" s="5">
        <f t="shared" si="2"/>
        <v>8.052147239263805</v>
      </c>
      <c r="J20" s="30">
        <f t="shared" si="3"/>
        <v>11.503067484662576</v>
      </c>
    </row>
    <row r="21" spans="2:10" ht="12.75">
      <c r="B21" t="s">
        <v>7</v>
      </c>
      <c r="C21" s="14">
        <v>2</v>
      </c>
      <c r="D21" s="7" t="s">
        <v>18</v>
      </c>
      <c r="E21" s="4"/>
      <c r="F21" s="5">
        <f>C21</f>
        <v>2</v>
      </c>
      <c r="G21" s="5">
        <v>2</v>
      </c>
      <c r="H21" s="3" t="s">
        <v>13</v>
      </c>
      <c r="I21" s="5">
        <f t="shared" si="2"/>
        <v>1.5</v>
      </c>
      <c r="J21" s="5">
        <f t="shared" si="3"/>
        <v>1.5</v>
      </c>
    </row>
    <row r="22" spans="4:10" ht="12.75">
      <c r="D22" s="22">
        <f>D14+D15+D16+D17+D18+D19+D20</f>
        <v>652</v>
      </c>
      <c r="F22" s="6">
        <f>SUM(F14:F21)</f>
        <v>83.28834355828222</v>
      </c>
      <c r="G22" s="17">
        <f>SUM(G14:G21)</f>
        <v>102</v>
      </c>
      <c r="I22" s="6">
        <f>SUM(I14:I21)</f>
        <v>62.46625766871166</v>
      </c>
      <c r="J22" s="5">
        <f>SUM(J14:J21)</f>
        <v>76.5</v>
      </c>
    </row>
    <row r="23" spans="4:11" ht="12.75">
      <c r="D23" s="1" t="s">
        <v>52</v>
      </c>
      <c r="F23" s="6"/>
      <c r="G23" s="17"/>
      <c r="I23" s="6"/>
      <c r="J23" s="1" t="s">
        <v>47</v>
      </c>
      <c r="K23" s="28"/>
    </row>
    <row r="24" spans="6:11" ht="12.75">
      <c r="F24" s="6"/>
      <c r="G24" s="17"/>
      <c r="I24" s="6"/>
      <c r="J24" s="5"/>
      <c r="K24" s="28"/>
    </row>
    <row r="25" spans="1:11" ht="12.75">
      <c r="A25" s="13" t="s">
        <v>45</v>
      </c>
      <c r="I25" s="6"/>
      <c r="J25" s="5"/>
      <c r="K25" s="28"/>
    </row>
    <row r="26" spans="3:11" ht="12.75">
      <c r="C26" s="15">
        <v>80</v>
      </c>
      <c r="I26" s="6"/>
      <c r="J26" s="5"/>
      <c r="K26" s="28"/>
    </row>
    <row r="27" spans="1:11" ht="12.75">
      <c r="A27" t="s">
        <v>46</v>
      </c>
      <c r="I27" s="6"/>
      <c r="J27" s="5"/>
      <c r="K27" s="28"/>
    </row>
    <row r="28" spans="4:11" ht="12.75">
      <c r="D28" s="1" t="s">
        <v>9</v>
      </c>
      <c r="F28" s="3" t="s">
        <v>36</v>
      </c>
      <c r="G28" s="5" t="s">
        <v>19</v>
      </c>
      <c r="I28" s="3" t="s">
        <v>24</v>
      </c>
      <c r="J28" s="3" t="s">
        <v>21</v>
      </c>
      <c r="K28" s="24"/>
    </row>
    <row r="29" spans="1:11" ht="12.75">
      <c r="A29" s="8" t="s">
        <v>40</v>
      </c>
      <c r="C29" t="s">
        <v>32</v>
      </c>
      <c r="D29" s="1" t="s">
        <v>20</v>
      </c>
      <c r="E29" t="s">
        <v>33</v>
      </c>
      <c r="F29" s="3" t="s">
        <v>12</v>
      </c>
      <c r="G29" s="5" t="s">
        <v>20</v>
      </c>
      <c r="H29" s="3" t="s">
        <v>37</v>
      </c>
      <c r="I29" s="3" t="s">
        <v>22</v>
      </c>
      <c r="J29" s="3" t="s">
        <v>20</v>
      </c>
      <c r="K29" s="29"/>
    </row>
    <row r="30" spans="1:11" ht="12.75">
      <c r="A30" s="8" t="s">
        <v>25</v>
      </c>
      <c r="C30" t="s">
        <v>31</v>
      </c>
      <c r="D30" s="1" t="s">
        <v>10</v>
      </c>
      <c r="E30" t="s">
        <v>35</v>
      </c>
      <c r="F30" s="3" t="s">
        <v>43</v>
      </c>
      <c r="G30" s="5" t="s">
        <v>48</v>
      </c>
      <c r="H30" s="3" t="s">
        <v>8</v>
      </c>
      <c r="I30" s="3" t="s">
        <v>43</v>
      </c>
      <c r="J30" s="3" t="s">
        <v>23</v>
      </c>
      <c r="K30" s="29"/>
    </row>
    <row r="31" spans="2:11" ht="12.75">
      <c r="B31" t="s">
        <v>59</v>
      </c>
      <c r="C31" s="16">
        <v>20</v>
      </c>
      <c r="D31" s="7">
        <v>30</v>
      </c>
      <c r="E31" s="3">
        <f>SUM(C31:C37)</f>
        <v>136</v>
      </c>
      <c r="F31" s="5">
        <f>E31/D43*100</f>
        <v>44.59016393442623</v>
      </c>
      <c r="G31" s="5">
        <f>195/D43*100</f>
        <v>63.934426229508205</v>
      </c>
      <c r="H31" s="3" t="s">
        <v>38</v>
      </c>
      <c r="I31" s="5">
        <f>F31*0.25</f>
        <v>11.147540983606557</v>
      </c>
      <c r="J31" s="5">
        <f>G31*0.25</f>
        <v>15.983606557377051</v>
      </c>
      <c r="K31" s="26"/>
    </row>
    <row r="32" spans="2:11" ht="12.75">
      <c r="B32" t="s">
        <v>60</v>
      </c>
      <c r="C32" s="16">
        <v>20</v>
      </c>
      <c r="D32" s="7">
        <v>30</v>
      </c>
      <c r="F32" s="5"/>
      <c r="H32" s="3"/>
      <c r="I32" s="5"/>
      <c r="K32" s="26"/>
    </row>
    <row r="33" spans="2:11" ht="12.75">
      <c r="B33" t="s">
        <v>61</v>
      </c>
      <c r="C33" s="16">
        <v>20</v>
      </c>
      <c r="D33" s="7">
        <v>30</v>
      </c>
      <c r="F33" s="5"/>
      <c r="H33" s="3"/>
      <c r="I33" s="5"/>
      <c r="K33" s="26"/>
    </row>
    <row r="34" spans="2:11" ht="12.75">
      <c r="B34" t="s">
        <v>62</v>
      </c>
      <c r="C34" s="16">
        <v>19</v>
      </c>
      <c r="D34" s="7">
        <v>30</v>
      </c>
      <c r="F34" s="5"/>
      <c r="H34" s="3"/>
      <c r="I34" s="5"/>
      <c r="K34" s="26"/>
    </row>
    <row r="35" spans="2:11" ht="12.75">
      <c r="B35" t="s">
        <v>63</v>
      </c>
      <c r="C35" s="16">
        <v>11</v>
      </c>
      <c r="D35" s="7">
        <v>15</v>
      </c>
      <c r="F35" s="5"/>
      <c r="H35" s="3"/>
      <c r="I35" s="5"/>
      <c r="K35" s="26"/>
    </row>
    <row r="36" spans="2:11" ht="12.75">
      <c r="B36" t="s">
        <v>64</v>
      </c>
      <c r="C36" s="16">
        <v>16</v>
      </c>
      <c r="D36" s="7">
        <v>30</v>
      </c>
      <c r="E36" t="s">
        <v>33</v>
      </c>
      <c r="F36" s="5"/>
      <c r="H36" s="3"/>
      <c r="I36" s="5"/>
      <c r="K36" s="26"/>
    </row>
    <row r="37" spans="2:11" ht="12.75">
      <c r="B37" t="s">
        <v>65</v>
      </c>
      <c r="C37" s="16">
        <v>30</v>
      </c>
      <c r="D37" s="7">
        <v>30</v>
      </c>
      <c r="E37" t="s">
        <v>34</v>
      </c>
      <c r="F37" s="5"/>
      <c r="H37" s="3"/>
      <c r="I37" s="5"/>
      <c r="K37" s="26"/>
    </row>
    <row r="38" spans="2:11" ht="12.75">
      <c r="B38" t="s">
        <v>26</v>
      </c>
      <c r="C38" s="16">
        <v>19</v>
      </c>
      <c r="D38" s="7" t="s">
        <v>29</v>
      </c>
      <c r="E38" s="3">
        <f>SUM(C38:C40)</f>
        <v>49</v>
      </c>
      <c r="F38" s="5">
        <f>E38/D43*100</f>
        <v>16.065573770491802</v>
      </c>
      <c r="G38" s="5">
        <f>60/D43*100</f>
        <v>19.672131147540984</v>
      </c>
      <c r="H38" s="3" t="s">
        <v>38</v>
      </c>
      <c r="I38" s="5">
        <f>F38*0.25</f>
        <v>4.016393442622951</v>
      </c>
      <c r="J38" s="5">
        <f>G38*0.25</f>
        <v>4.918032786885246</v>
      </c>
      <c r="K38" s="26"/>
    </row>
    <row r="39" spans="2:11" ht="12.75">
      <c r="B39" t="s">
        <v>27</v>
      </c>
      <c r="C39" s="16">
        <v>17</v>
      </c>
      <c r="D39" s="7" t="s">
        <v>29</v>
      </c>
      <c r="F39" s="5"/>
      <c r="H39" s="3"/>
      <c r="I39" s="5"/>
      <c r="K39" s="26"/>
    </row>
    <row r="40" spans="2:11" ht="12.75">
      <c r="B40" t="s">
        <v>28</v>
      </c>
      <c r="C40" s="16">
        <v>13</v>
      </c>
      <c r="D40" s="7" t="s">
        <v>29</v>
      </c>
      <c r="E40" t="s">
        <v>33</v>
      </c>
      <c r="F40" s="5"/>
      <c r="H40" s="3"/>
      <c r="I40" s="5"/>
      <c r="K40" s="26"/>
    </row>
    <row r="41" spans="2:11" ht="12.75">
      <c r="B41" t="s">
        <v>66</v>
      </c>
      <c r="C41" s="16">
        <v>10</v>
      </c>
      <c r="D41" s="7">
        <v>10</v>
      </c>
      <c r="E41" t="s">
        <v>67</v>
      </c>
      <c r="F41" s="5"/>
      <c r="H41" s="3"/>
      <c r="I41" s="5"/>
      <c r="K41" s="26"/>
    </row>
    <row r="42" spans="2:11" ht="12.75">
      <c r="B42" t="s">
        <v>4</v>
      </c>
      <c r="C42" s="16">
        <v>30</v>
      </c>
      <c r="D42" s="7" t="s">
        <v>30</v>
      </c>
      <c r="E42" s="3">
        <f>SUM(C41:C42)</f>
        <v>40</v>
      </c>
      <c r="F42" s="5">
        <f>E42/D43*100</f>
        <v>13.114754098360656</v>
      </c>
      <c r="G42" s="5">
        <f>50/D43*100</f>
        <v>16.39344262295082</v>
      </c>
      <c r="H42" s="3" t="s">
        <v>38</v>
      </c>
      <c r="I42" s="5">
        <f>F42*0.25</f>
        <v>3.278688524590164</v>
      </c>
      <c r="J42" s="5">
        <f>G42*0.25</f>
        <v>4.098360655737705</v>
      </c>
      <c r="K42" s="26"/>
    </row>
    <row r="43" spans="4:10" ht="12.75">
      <c r="D43" s="22">
        <f>D31+D32+D33+D34+D35+D36+D37+D38+D39+D40+D41+D42</f>
        <v>305</v>
      </c>
      <c r="E43" s="3"/>
      <c r="F43" s="19">
        <f>SUM(F31:F42)</f>
        <v>73.77049180327869</v>
      </c>
      <c r="G43" s="17">
        <f>SUM(G31:G42)</f>
        <v>100</v>
      </c>
      <c r="H43" s="3"/>
      <c r="I43" s="19">
        <f>SUM(I31:I42)</f>
        <v>18.442622950819672</v>
      </c>
      <c r="J43" s="5">
        <f>SUM(J31:J42)</f>
        <v>25</v>
      </c>
    </row>
    <row r="44" ht="12.75">
      <c r="J44" t="s">
        <v>39</v>
      </c>
    </row>
  </sheetData>
  <sheetProtection password="CA43" sheet="1" objects="1" scenarios="1" selectLockedCells="1"/>
  <printOptions/>
  <pageMargins left="0.75" right="0.75" top="1" bottom="1" header="0.5" footer="0.5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cp:lastPrinted>2005-05-01T22:58:21Z</cp:lastPrinted>
  <dcterms:created xsi:type="dcterms:W3CDTF">2002-12-06T01:42:42Z</dcterms:created>
  <dcterms:modified xsi:type="dcterms:W3CDTF">2005-05-01T22:59:11Z</dcterms:modified>
  <cp:category/>
  <cp:version/>
  <cp:contentType/>
  <cp:contentStatus/>
</cp:coreProperties>
</file>